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rsler\FizikoKimya\Kim351Fiziko\"/>
    </mc:Choice>
  </mc:AlternateContent>
  <bookViews>
    <workbookView xWindow="0" yWindow="0" windowWidth="21600" windowHeight="9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1" l="1"/>
  <c r="E57" i="1"/>
  <c r="C55" i="1"/>
  <c r="O43" i="1"/>
  <c r="O32" i="1"/>
  <c r="N42" i="1"/>
  <c r="N41" i="1"/>
  <c r="O34" i="1"/>
  <c r="C46" i="1"/>
  <c r="C45" i="1"/>
  <c r="C44" i="1"/>
  <c r="C43" i="1"/>
  <c r="C42" i="1"/>
  <c r="C33" i="1"/>
  <c r="P28" i="1"/>
  <c r="O28" i="1"/>
  <c r="L23" i="1"/>
  <c r="G23" i="1" l="1"/>
  <c r="L13" i="1"/>
  <c r="L15" i="1"/>
  <c r="L14" i="1"/>
  <c r="P8" i="1"/>
  <c r="L7" i="1"/>
  <c r="F7" i="1"/>
  <c r="P13" i="1" l="1"/>
</calcChain>
</file>

<file path=xl/sharedStrings.xml><?xml version="1.0" encoding="utf-8"?>
<sst xmlns="http://schemas.openxmlformats.org/spreadsheetml/2006/main" count="134" uniqueCount="102">
  <si>
    <t>Kütlesi 220 g olan bir cisim yerden 3,0 m yüksekli-</t>
  </si>
  <si>
    <t>(g = 9,81 m s–2).</t>
  </si>
  <si>
    <t>m=</t>
  </si>
  <si>
    <t>g=</t>
  </si>
  <si>
    <t>h=</t>
  </si>
  <si>
    <t>m s-2</t>
  </si>
  <si>
    <t>m</t>
  </si>
  <si>
    <t>F=mgh</t>
  </si>
  <si>
    <t>kg</t>
  </si>
  <si>
    <t>1)</t>
  </si>
  <si>
    <t>TERMODİNAMİĞİN I. KANUNU</t>
  </si>
  <si>
    <t>2)</t>
  </si>
  <si>
    <t>T=</t>
  </si>
  <si>
    <t>n=</t>
  </si>
  <si>
    <t>K</t>
  </si>
  <si>
    <t>mol</t>
  </si>
  <si>
    <t>P=</t>
  </si>
  <si>
    <t>atm</t>
  </si>
  <si>
    <t>V1=</t>
  </si>
  <si>
    <t>V2=</t>
  </si>
  <si>
    <t>n, 1 atm sabit basınçta hacmi 5,6 L’den 11,2 L’ye genleştiriliyor.</t>
  </si>
  <si>
    <t>w=-Pdış*dV</t>
  </si>
  <si>
    <t>L*atm</t>
  </si>
  <si>
    <t>p=</t>
  </si>
  <si>
    <t>pascal</t>
  </si>
  <si>
    <t>m3</t>
  </si>
  <si>
    <t>j</t>
  </si>
  <si>
    <t>3)</t>
  </si>
  <si>
    <t>Cv=</t>
  </si>
  <si>
    <t>J mol-1 K-1</t>
  </si>
  <si>
    <t>T1=</t>
  </si>
  <si>
    <t>T2=</t>
  </si>
  <si>
    <r>
      <rPr>
        <sz val="11"/>
        <color theme="1"/>
        <rFont val="Arial Tur"/>
        <charset val="162"/>
      </rPr>
      <t>∆</t>
    </r>
    <r>
      <rPr>
        <sz val="11"/>
        <color theme="1"/>
        <rFont val="Calibri"/>
        <family val="2"/>
        <charset val="162"/>
        <scheme val="minor"/>
      </rPr>
      <t>U=nCv∆T</t>
    </r>
  </si>
  <si>
    <t>5)</t>
  </si>
  <si>
    <r>
      <t>1,594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  <charset val="162"/>
      </rPr>
      <t>103 kg m–3’dür. Karbon tetraklorürün genleşme</t>
    </r>
  </si>
  <si>
    <r>
      <t>katsayısı 1,25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  <charset val="162"/>
      </rPr>
      <t>10–3 K–1, sıkışabilirlik katsayısı</t>
    </r>
  </si>
  <si>
    <r>
      <t>10,7</t>
    </r>
    <r>
      <rPr>
        <sz val="12"/>
        <color theme="1"/>
        <rFont val="Symbol"/>
        <family val="1"/>
        <charset val="2"/>
      </rPr>
      <t>×</t>
    </r>
    <r>
      <rPr>
        <sz val="12"/>
        <color theme="1"/>
        <rFont val="Times New Roman"/>
        <family val="1"/>
        <charset val="162"/>
      </rPr>
      <t>10–5 atm–1 ve sabit hacimdeki ısınma ısısı</t>
    </r>
  </si>
  <si>
    <t>88,4 J mol–1 K–1 olduğuna göre, sabit basınçtaki ısınma</t>
  </si>
  <si>
    <t>ısısını J mol–1 K–1 olarak hesaplayınız.</t>
  </si>
  <si>
    <t>25°C’de karbon tetraklorürün yoğunluğu</t>
  </si>
  <si>
    <t>27°C’de 1 mol monoatomik ideal bir gazın basıncı</t>
  </si>
  <si>
    <t>10 atm’dir. Bu gaz son basıncı 1 atm oluncaya kadar adyabatik</t>
  </si>
  <si>
    <t>olarak genleştiriliyor. Entalpi değişimini J olarak</t>
  </si>
  <si>
    <t>bulunuz.</t>
  </si>
  <si>
    <t>7)</t>
  </si>
  <si>
    <t>273 K’de iki atomlu bir ideal gazın basıncı 190 mmHg</t>
  </si>
  <si>
    <t>ve hacmi 33,6 L’dir. Bu gaz adyabatik ve tersinir olarak sı-</t>
  </si>
  <si>
    <t>kıştırıldığında son hacmi 5,94 L olmaktadır. Buna göre yapı</t>
  </si>
  <si>
    <t>lan işi J olarak bulunuz.</t>
  </si>
  <si>
    <t>9)</t>
  </si>
  <si>
    <t>10)</t>
  </si>
  <si>
    <t>Joule-Thomson katsayısı 20°C sıcaklıkta 1,18 K</t>
  </si>
  <si>
    <t>atm–1 olan azot gazının basıncı Joule-Thomson genleşmesi</t>
  </si>
  <si>
    <t>sonucunda, 12,0 atm’den 2,6 atm’e düşürüldüğünde</t>
  </si>
  <si>
    <t>son sıcaklığı °C olarak hesaplayınız.</t>
  </si>
  <si>
    <t>d=</t>
  </si>
  <si>
    <t>alfa=</t>
  </si>
  <si>
    <t>Kapa</t>
  </si>
  <si>
    <t>Cp=</t>
  </si>
  <si>
    <t>?</t>
  </si>
  <si>
    <t>kg/m3</t>
  </si>
  <si>
    <t>K-1</t>
  </si>
  <si>
    <t>atm_1</t>
  </si>
  <si>
    <t>J/(mol K)</t>
  </si>
  <si>
    <t>kg/mol</t>
  </si>
  <si>
    <t>M (CCl4)=</t>
  </si>
  <si>
    <t>P1=</t>
  </si>
  <si>
    <t>P2=</t>
  </si>
  <si>
    <t>DH=?</t>
  </si>
  <si>
    <t>Monoatomik gazlar için;</t>
  </si>
  <si>
    <t>Vi=</t>
  </si>
  <si>
    <t>İdeal gaz için</t>
  </si>
  <si>
    <t>Vf=</t>
  </si>
  <si>
    <t>Tf=</t>
  </si>
  <si>
    <t>L</t>
  </si>
  <si>
    <t>DT=</t>
  </si>
  <si>
    <t>Cv=(3/2)R</t>
  </si>
  <si>
    <t>Cp=(5/2)R</t>
  </si>
  <si>
    <t>DH=</t>
  </si>
  <si>
    <t>J</t>
  </si>
  <si>
    <t>Gama=Cp/Cv</t>
  </si>
  <si>
    <t>Ti=</t>
  </si>
  <si>
    <t>Pi=</t>
  </si>
  <si>
    <t>Diatomik gazlar için</t>
  </si>
  <si>
    <t>(5/2)*R</t>
  </si>
  <si>
    <t>(7/2)*R</t>
  </si>
  <si>
    <t>c=</t>
  </si>
  <si>
    <t>w=DU</t>
  </si>
  <si>
    <t>n*Cv*DT</t>
  </si>
  <si>
    <t>K/atm</t>
  </si>
  <si>
    <t>Ps=</t>
  </si>
  <si>
    <t>(Ts-Ti)/(Ps-Pi)=</t>
  </si>
  <si>
    <t>Ts-293.15=</t>
  </si>
  <si>
    <t>1.18*(2.6-12)</t>
  </si>
  <si>
    <t>Ts=</t>
  </si>
  <si>
    <t>oC</t>
  </si>
  <si>
    <t>25°C sıcaklıkta ideal olarak davranan 1,25 mol gazı</t>
  </si>
  <si>
    <t>Buna göre yapılan işi J olarak hesaplayınız.</t>
  </si>
  <si>
    <t>Sabit hacimdeki ısınma ısısı 29,1 J mol–1 K–1 olan bir</t>
  </si>
  <si>
    <t>gazın, 1,15 molünün sıcaklı¤ını 298 K’den 318 K’e çıkarı</t>
  </si>
  <si>
    <t>¤e çıkarıldı¤ı zaman yapılan işi J olarak hesaplayınız</t>
  </si>
  <si>
    <t>lması sırasındaki iç enerji de¤işimini hesaplayınız.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</si>
</sst>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Arial Tur"/>
      <charset val="162"/>
    </font>
    <font>
      <sz val="12"/>
      <color theme="1"/>
      <name val="Times New Roman"/>
      <family val="1"/>
      <charset val="162"/>
    </font>
    <font>
      <sz val="12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Alignment="1">
      <alignment vertical="center"/>
    </xf>
    <xf numFmtId="0" fontId="2" fillId="0" borderId="0" xfId="0" applyFont="1"/>
    <xf numFmtId="0" fontId="2" fillId="4" borderId="0" xfId="0" applyFont="1" applyFill="1" applyAlignment="1">
      <alignment vertical="center"/>
    </xf>
    <xf numFmtId="0" fontId="0" fillId="4" borderId="0" xfId="0" applyFill="1"/>
    <xf numFmtId="0" fontId="0" fillId="5" borderId="0" xfId="0" applyFill="1"/>
    <xf numFmtId="0" fontId="2" fillId="5" borderId="0" xfId="0" applyFont="1" applyFill="1" applyAlignment="1">
      <alignment vertical="center"/>
    </xf>
    <xf numFmtId="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857250</xdr:colOff>
      <xdr:row>21</xdr:row>
      <xdr:rowOff>95250</xdr:rowOff>
    </xdr:from>
    <xdr:to>
      <xdr:col>20</xdr:col>
      <xdr:colOff>514765</xdr:colOff>
      <xdr:row>22</xdr:row>
      <xdr:rowOff>161962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51483359-C52C-4016-816F-1D9D9F609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0" y="4143375"/>
          <a:ext cx="2972215" cy="266737"/>
        </a:xfrm>
        <a:prstGeom prst="rect">
          <a:avLst/>
        </a:prstGeom>
      </xdr:spPr>
    </xdr:pic>
    <xdr:clientData/>
  </xdr:twoCellAnchor>
  <xdr:twoCellAnchor editAs="oneCell">
    <xdr:from>
      <xdr:col>16</xdr:col>
      <xdr:colOff>19050</xdr:colOff>
      <xdr:row>22</xdr:row>
      <xdr:rowOff>152400</xdr:rowOff>
    </xdr:from>
    <xdr:to>
      <xdr:col>23</xdr:col>
      <xdr:colOff>534067</xdr:colOff>
      <xdr:row>27</xdr:row>
      <xdr:rowOff>123961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E0752697-EF5B-4EC1-A57E-8D3B34AC2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39350" y="4400550"/>
          <a:ext cx="4782217" cy="971686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18</xdr:row>
      <xdr:rowOff>28575</xdr:rowOff>
    </xdr:from>
    <xdr:to>
      <xdr:col>19</xdr:col>
      <xdr:colOff>581357</xdr:colOff>
      <xdr:row>20</xdr:row>
      <xdr:rowOff>171526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D95B00A5-65CD-4C3F-A5A4-B3CF291E0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48875" y="3476625"/>
          <a:ext cx="2381582" cy="543001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142875</xdr:colOff>
      <xdr:row>32</xdr:row>
      <xdr:rowOff>57150</xdr:rowOff>
    </xdr:from>
    <xdr:to>
      <xdr:col>11</xdr:col>
      <xdr:colOff>114807</xdr:colOff>
      <xdr:row>46</xdr:row>
      <xdr:rowOff>133749</xdr:rowOff>
    </xdr:to>
    <xdr:pic>
      <xdr:nvPicPr>
        <xdr:cNvPr id="9" name="Resim 8">
          <a:extLst>
            <a:ext uri="{FF2B5EF4-FFF2-40B4-BE49-F238E27FC236}">
              <a16:creationId xmlns:a16="http://schemas.microsoft.com/office/drawing/2014/main" id="{BA5E785A-93C6-4E55-BFF8-2160CD55C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90875" y="6305550"/>
          <a:ext cx="3629532" cy="285789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3</xdr:col>
      <xdr:colOff>276434</xdr:colOff>
      <xdr:row>57</xdr:row>
      <xdr:rowOff>152474</xdr:rowOff>
    </xdr:to>
    <xdr:pic>
      <xdr:nvPicPr>
        <xdr:cNvPr id="10" name="Resim 9">
          <a:extLst>
            <a:ext uri="{FF2B5EF4-FFF2-40B4-BE49-F238E27FC236}">
              <a16:creationId xmlns:a16="http://schemas.microsoft.com/office/drawing/2014/main" id="{D919B05E-4F6E-40A9-B689-90A5AADA3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10791825"/>
          <a:ext cx="1495634" cy="533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topLeftCell="A10" workbookViewId="0">
      <selection activeCell="E29" sqref="E29"/>
    </sheetView>
  </sheetViews>
  <sheetFormatPr defaultRowHeight="15" x14ac:dyDescent="0.25"/>
  <cols>
    <col min="16" max="16" width="13.140625" customWidth="1"/>
  </cols>
  <sheetData>
    <row r="1" spans="1:17" x14ac:dyDescent="0.25">
      <c r="B1" t="s">
        <v>10</v>
      </c>
    </row>
    <row r="3" spans="1:17" x14ac:dyDescent="0.25">
      <c r="A3" s="3" t="s">
        <v>9</v>
      </c>
      <c r="B3" t="s">
        <v>0</v>
      </c>
      <c r="J3" s="3" t="s">
        <v>11</v>
      </c>
      <c r="K3" t="s">
        <v>96</v>
      </c>
    </row>
    <row r="4" spans="1:17" x14ac:dyDescent="0.25">
      <c r="B4" t="s">
        <v>100</v>
      </c>
      <c r="K4" t="s">
        <v>20</v>
      </c>
    </row>
    <row r="5" spans="1:17" x14ac:dyDescent="0.25">
      <c r="B5" t="s">
        <v>1</v>
      </c>
      <c r="K5" t="s">
        <v>97</v>
      </c>
    </row>
    <row r="7" spans="1:17" x14ac:dyDescent="0.25">
      <c r="B7" t="s">
        <v>2</v>
      </c>
      <c r="C7" s="1">
        <v>0.22</v>
      </c>
      <c r="D7" t="s">
        <v>8</v>
      </c>
      <c r="E7" t="s">
        <v>7</v>
      </c>
      <c r="F7" s="2">
        <f>C7*C8*C9</f>
        <v>6.4746000000000006</v>
      </c>
      <c r="K7" t="s">
        <v>12</v>
      </c>
      <c r="L7">
        <f>25+273</f>
        <v>298</v>
      </c>
      <c r="M7" t="s">
        <v>14</v>
      </c>
      <c r="O7" t="s">
        <v>21</v>
      </c>
    </row>
    <row r="8" spans="1:17" x14ac:dyDescent="0.25">
      <c r="B8" t="s">
        <v>3</v>
      </c>
      <c r="C8">
        <v>9.81</v>
      </c>
      <c r="D8" t="s">
        <v>5</v>
      </c>
      <c r="K8" t="s">
        <v>13</v>
      </c>
      <c r="L8">
        <v>1.25</v>
      </c>
      <c r="M8" t="s">
        <v>15</v>
      </c>
      <c r="P8">
        <f>-L9*(L11-L10)</f>
        <v>-5.6</v>
      </c>
      <c r="Q8" t="s">
        <v>22</v>
      </c>
    </row>
    <row r="9" spans="1:17" x14ac:dyDescent="0.25">
      <c r="B9" t="s">
        <v>4</v>
      </c>
      <c r="C9">
        <v>3</v>
      </c>
      <c r="D9" t="s">
        <v>6</v>
      </c>
      <c r="K9" t="s">
        <v>16</v>
      </c>
      <c r="L9">
        <v>1</v>
      </c>
      <c r="M9" t="s">
        <v>17</v>
      </c>
    </row>
    <row r="10" spans="1:17" x14ac:dyDescent="0.25">
      <c r="K10" t="s">
        <v>18</v>
      </c>
      <c r="L10">
        <v>5.6</v>
      </c>
    </row>
    <row r="11" spans="1:17" x14ac:dyDescent="0.25">
      <c r="K11" t="s">
        <v>19</v>
      </c>
      <c r="L11">
        <v>11.2</v>
      </c>
    </row>
    <row r="13" spans="1:17" x14ac:dyDescent="0.25">
      <c r="K13" t="s">
        <v>23</v>
      </c>
      <c r="L13">
        <f>L9*101325</f>
        <v>101325</v>
      </c>
      <c r="M13" t="s">
        <v>24</v>
      </c>
      <c r="P13" s="2">
        <f>-L13*(L15-L14)</f>
        <v>-567.41999999999996</v>
      </c>
      <c r="Q13" t="s">
        <v>26</v>
      </c>
    </row>
    <row r="14" spans="1:17" x14ac:dyDescent="0.25">
      <c r="K14" t="s">
        <v>18</v>
      </c>
      <c r="L14">
        <f>L10*0.001</f>
        <v>5.5999999999999999E-3</v>
      </c>
      <c r="M14" t="s">
        <v>25</v>
      </c>
    </row>
    <row r="15" spans="1:17" x14ac:dyDescent="0.25">
      <c r="K15" t="s">
        <v>19</v>
      </c>
      <c r="L15">
        <f>L11*0.001</f>
        <v>1.12E-2</v>
      </c>
      <c r="M15" t="s">
        <v>25</v>
      </c>
    </row>
    <row r="17" spans="1:17" ht="15.75" x14ac:dyDescent="0.25">
      <c r="A17" s="3" t="s">
        <v>27</v>
      </c>
      <c r="B17" t="s">
        <v>98</v>
      </c>
      <c r="J17" s="3" t="s">
        <v>33</v>
      </c>
      <c r="K17" s="4" t="s">
        <v>39</v>
      </c>
    </row>
    <row r="18" spans="1:17" ht="15.75" x14ac:dyDescent="0.25">
      <c r="B18" t="s">
        <v>99</v>
      </c>
      <c r="K18" s="4" t="s">
        <v>34</v>
      </c>
    </row>
    <row r="19" spans="1:17" ht="15.75" x14ac:dyDescent="0.25">
      <c r="B19" t="s">
        <v>101</v>
      </c>
      <c r="K19" s="4" t="s">
        <v>35</v>
      </c>
    </row>
    <row r="20" spans="1:17" ht="15.75" x14ac:dyDescent="0.25">
      <c r="K20" s="4" t="s">
        <v>36</v>
      </c>
    </row>
    <row r="21" spans="1:17" ht="15.75" x14ac:dyDescent="0.25">
      <c r="B21" t="s">
        <v>28</v>
      </c>
      <c r="C21">
        <v>29.1</v>
      </c>
      <c r="D21" t="s">
        <v>29</v>
      </c>
      <c r="K21" s="4" t="s">
        <v>37</v>
      </c>
    </row>
    <row r="22" spans="1:17" ht="15.75" x14ac:dyDescent="0.25">
      <c r="B22" t="s">
        <v>13</v>
      </c>
      <c r="C22">
        <v>1.1499999999999999</v>
      </c>
      <c r="D22" t="s">
        <v>15</v>
      </c>
      <c r="K22" s="4" t="s">
        <v>38</v>
      </c>
    </row>
    <row r="23" spans="1:17" ht="15.75" x14ac:dyDescent="0.25">
      <c r="B23" t="s">
        <v>30</v>
      </c>
      <c r="C23">
        <v>298</v>
      </c>
      <c r="E23" t="s">
        <v>32</v>
      </c>
      <c r="G23" s="2">
        <f>C22*C21*(C24-C23)</f>
        <v>669.3</v>
      </c>
      <c r="K23" s="4" t="s">
        <v>12</v>
      </c>
      <c r="L23">
        <f>273.15+25</f>
        <v>298.14999999999998</v>
      </c>
      <c r="M23" t="s">
        <v>14</v>
      </c>
      <c r="N23" s="4" t="s">
        <v>58</v>
      </c>
      <c r="O23" t="s">
        <v>59</v>
      </c>
      <c r="P23" t="s">
        <v>63</v>
      </c>
    </row>
    <row r="24" spans="1:17" ht="15.75" x14ac:dyDescent="0.25">
      <c r="B24" t="s">
        <v>31</v>
      </c>
      <c r="C24">
        <v>318</v>
      </c>
      <c r="K24" s="4" t="s">
        <v>55</v>
      </c>
      <c r="L24" s="1">
        <v>1594</v>
      </c>
      <c r="M24" t="s">
        <v>60</v>
      </c>
    </row>
    <row r="25" spans="1:17" ht="15.75" x14ac:dyDescent="0.25">
      <c r="K25" s="4" t="s">
        <v>56</v>
      </c>
      <c r="L25" s="1">
        <v>1.25E-3</v>
      </c>
      <c r="M25" t="s">
        <v>61</v>
      </c>
      <c r="Q25" s="1"/>
    </row>
    <row r="26" spans="1:17" ht="15.75" x14ac:dyDescent="0.25">
      <c r="K26" s="4" t="s">
        <v>57</v>
      </c>
      <c r="L26" s="1">
        <v>1.07E-4</v>
      </c>
      <c r="M26" t="s">
        <v>62</v>
      </c>
    </row>
    <row r="27" spans="1:17" ht="15.75" x14ac:dyDescent="0.25">
      <c r="K27" s="4" t="s">
        <v>28</v>
      </c>
      <c r="L27" s="1">
        <v>88.4</v>
      </c>
      <c r="M27" t="s">
        <v>63</v>
      </c>
    </row>
    <row r="28" spans="1:17" ht="15.75" x14ac:dyDescent="0.25">
      <c r="K28" s="4" t="s">
        <v>65</v>
      </c>
      <c r="L28" s="1">
        <v>0.154</v>
      </c>
      <c r="M28" t="s">
        <v>64</v>
      </c>
      <c r="O28" s="1">
        <f>L25^2/L26*L23*L28/L24*101325</f>
        <v>42.620650925015248</v>
      </c>
      <c r="P28" s="10">
        <f>L27+O28</f>
        <v>131.02065092501525</v>
      </c>
    </row>
    <row r="29" spans="1:17" ht="15.75" x14ac:dyDescent="0.25">
      <c r="A29" s="3" t="s">
        <v>44</v>
      </c>
      <c r="B29" s="4" t="s">
        <v>40</v>
      </c>
      <c r="J29" s="3" t="s">
        <v>49</v>
      </c>
      <c r="K29" s="4" t="s">
        <v>45</v>
      </c>
    </row>
    <row r="30" spans="1:17" ht="15.75" x14ac:dyDescent="0.25">
      <c r="B30" s="4" t="s">
        <v>41</v>
      </c>
      <c r="K30" s="4" t="s">
        <v>46</v>
      </c>
    </row>
    <row r="31" spans="1:17" ht="15.75" x14ac:dyDescent="0.25">
      <c r="B31" s="4" t="s">
        <v>42</v>
      </c>
      <c r="K31" s="4" t="s">
        <v>47</v>
      </c>
    </row>
    <row r="32" spans="1:17" ht="15.75" x14ac:dyDescent="0.25">
      <c r="B32" s="5" t="s">
        <v>43</v>
      </c>
      <c r="K32" s="4" t="s">
        <v>48</v>
      </c>
      <c r="N32" t="s">
        <v>13</v>
      </c>
      <c r="O32">
        <f>O34*O35/(0.082*O33)</f>
        <v>0.37523452157598502</v>
      </c>
    </row>
    <row r="33" spans="2:16" ht="15.75" x14ac:dyDescent="0.25">
      <c r="B33" s="4" t="s">
        <v>12</v>
      </c>
      <c r="C33">
        <f>27+273.15</f>
        <v>300.14999999999998</v>
      </c>
      <c r="D33" t="s">
        <v>14</v>
      </c>
      <c r="N33" t="s">
        <v>81</v>
      </c>
      <c r="O33">
        <v>273</v>
      </c>
      <c r="P33" t="s">
        <v>14</v>
      </c>
    </row>
    <row r="34" spans="2:16" ht="15.75" x14ac:dyDescent="0.25">
      <c r="B34" s="4" t="s">
        <v>66</v>
      </c>
      <c r="C34">
        <v>10</v>
      </c>
      <c r="D34" t="s">
        <v>17</v>
      </c>
      <c r="M34" s="1"/>
      <c r="N34" t="s">
        <v>82</v>
      </c>
      <c r="O34">
        <f>190/760</f>
        <v>0.25</v>
      </c>
      <c r="P34" t="s">
        <v>17</v>
      </c>
    </row>
    <row r="35" spans="2:16" ht="15.75" x14ac:dyDescent="0.25">
      <c r="B35" s="4" t="s">
        <v>67</v>
      </c>
      <c r="C35">
        <v>1</v>
      </c>
      <c r="D35" t="s">
        <v>17</v>
      </c>
      <c r="N35" t="s">
        <v>70</v>
      </c>
      <c r="O35">
        <v>33.6</v>
      </c>
      <c r="P35" t="s">
        <v>74</v>
      </c>
    </row>
    <row r="36" spans="2:16" ht="15.75" x14ac:dyDescent="0.25">
      <c r="B36" s="4" t="s">
        <v>68</v>
      </c>
      <c r="D36" t="s">
        <v>80</v>
      </c>
      <c r="N36" t="s">
        <v>72</v>
      </c>
      <c r="O36">
        <v>5.94</v>
      </c>
      <c r="P36" t="s">
        <v>74</v>
      </c>
    </row>
    <row r="38" spans="2:16" ht="15.75" x14ac:dyDescent="0.25">
      <c r="B38" s="6" t="s">
        <v>69</v>
      </c>
      <c r="C38" s="7"/>
      <c r="D38" s="7"/>
      <c r="M38" t="s">
        <v>83</v>
      </c>
    </row>
    <row r="39" spans="2:16" ht="15.75" x14ac:dyDescent="0.25">
      <c r="B39" s="6" t="s">
        <v>76</v>
      </c>
      <c r="C39" s="7"/>
      <c r="D39" s="7"/>
      <c r="M39" t="s">
        <v>28</v>
      </c>
      <c r="N39" t="s">
        <v>84</v>
      </c>
    </row>
    <row r="40" spans="2:16" ht="15.75" x14ac:dyDescent="0.25">
      <c r="B40" s="6" t="s">
        <v>77</v>
      </c>
      <c r="C40" s="7"/>
      <c r="D40" s="7"/>
      <c r="M40" t="s">
        <v>58</v>
      </c>
      <c r="N40" t="s">
        <v>85</v>
      </c>
    </row>
    <row r="41" spans="2:16" x14ac:dyDescent="0.25">
      <c r="B41" s="8"/>
      <c r="C41" s="8" t="s">
        <v>71</v>
      </c>
      <c r="D41" s="8"/>
      <c r="M41" t="s">
        <v>86</v>
      </c>
      <c r="N41">
        <f>5/2</f>
        <v>2.5</v>
      </c>
    </row>
    <row r="42" spans="2:16" ht="15.75" x14ac:dyDescent="0.25">
      <c r="B42" s="9" t="s">
        <v>70</v>
      </c>
      <c r="C42" s="8">
        <f>0.082*C33/C34</f>
        <v>2.4612299999999996</v>
      </c>
      <c r="D42" s="8" t="s">
        <v>74</v>
      </c>
      <c r="M42" t="s">
        <v>73</v>
      </c>
      <c r="N42">
        <f>O33*(O35/O36)^(1/N41)</f>
        <v>545.98885782502191</v>
      </c>
    </row>
    <row r="43" spans="2:16" ht="15.75" x14ac:dyDescent="0.25">
      <c r="B43" s="4" t="s">
        <v>72</v>
      </c>
      <c r="C43">
        <f>C42*(C34/C35)^(1/(5/3))</f>
        <v>9.7983331138138396</v>
      </c>
      <c r="D43" t="s">
        <v>74</v>
      </c>
      <c r="M43" t="s">
        <v>87</v>
      </c>
      <c r="N43" t="s">
        <v>88</v>
      </c>
      <c r="O43" s="2">
        <f>O32*(5/2)*8.314*(N42-O33)</f>
        <v>2129.1082213482478</v>
      </c>
      <c r="P43" t="s">
        <v>79</v>
      </c>
    </row>
    <row r="44" spans="2:16" ht="15.75" x14ac:dyDescent="0.25">
      <c r="B44" s="4" t="s">
        <v>73</v>
      </c>
      <c r="C44">
        <f>(C35*C43)/0.082</f>
        <v>119.49186724163219</v>
      </c>
      <c r="D44" t="s">
        <v>14</v>
      </c>
    </row>
    <row r="45" spans="2:16" ht="15.75" x14ac:dyDescent="0.25">
      <c r="B45" s="4" t="s">
        <v>75</v>
      </c>
      <c r="C45">
        <f>C44-C33</f>
        <v>-180.6581327583678</v>
      </c>
      <c r="D45" t="s">
        <v>14</v>
      </c>
    </row>
    <row r="46" spans="2:16" ht="15.75" x14ac:dyDescent="0.25">
      <c r="B46" s="4" t="s">
        <v>78</v>
      </c>
      <c r="C46" s="2">
        <f>5/2*8.314*C45</f>
        <v>-3754.9792893826748</v>
      </c>
      <c r="D46" t="s">
        <v>79</v>
      </c>
    </row>
    <row r="50" spans="1:6" ht="15.75" x14ac:dyDescent="0.25">
      <c r="A50" s="3" t="s">
        <v>50</v>
      </c>
      <c r="B50" s="4" t="s">
        <v>51</v>
      </c>
    </row>
    <row r="51" spans="1:6" ht="15.75" x14ac:dyDescent="0.25">
      <c r="B51" s="4" t="s">
        <v>52</v>
      </c>
    </row>
    <row r="52" spans="1:6" ht="15.75" x14ac:dyDescent="0.25">
      <c r="B52" s="4" t="s">
        <v>53</v>
      </c>
    </row>
    <row r="53" spans="1:6" ht="15.75" x14ac:dyDescent="0.25">
      <c r="B53" s="4" t="s">
        <v>54</v>
      </c>
    </row>
    <row r="55" spans="1:6" ht="15.75" x14ac:dyDescent="0.25">
      <c r="B55" s="4" t="s">
        <v>81</v>
      </c>
      <c r="C55">
        <f>20+273.15</f>
        <v>293.14999999999998</v>
      </c>
      <c r="D55" t="s">
        <v>14</v>
      </c>
    </row>
    <row r="57" spans="1:6" x14ac:dyDescent="0.25">
      <c r="E57">
        <f>1.18</f>
        <v>1.18</v>
      </c>
      <c r="F57" t="s">
        <v>89</v>
      </c>
    </row>
    <row r="59" spans="1:6" x14ac:dyDescent="0.25">
      <c r="B59" t="s">
        <v>82</v>
      </c>
      <c r="C59">
        <v>12</v>
      </c>
      <c r="D59" t="s">
        <v>17</v>
      </c>
    </row>
    <row r="60" spans="1:6" x14ac:dyDescent="0.25">
      <c r="B60" t="s">
        <v>90</v>
      </c>
      <c r="C60">
        <v>2.6</v>
      </c>
      <c r="D60" t="s">
        <v>17</v>
      </c>
    </row>
    <row r="62" spans="1:6" x14ac:dyDescent="0.25">
      <c r="C62" t="s">
        <v>91</v>
      </c>
      <c r="E62">
        <v>1.18</v>
      </c>
    </row>
    <row r="63" spans="1:6" x14ac:dyDescent="0.25">
      <c r="C63" t="s">
        <v>92</v>
      </c>
      <c r="D63" t="s">
        <v>93</v>
      </c>
    </row>
    <row r="64" spans="1:6" x14ac:dyDescent="0.25">
      <c r="C64" t="s">
        <v>94</v>
      </c>
      <c r="D64" s="2">
        <f>C55+E57*(C60-C59)-273.15</f>
        <v>8.9080000000000155</v>
      </c>
      <c r="E64" t="s">
        <v>95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yahya guzel</dc:creator>
  <cp:lastModifiedBy>yaschir</cp:lastModifiedBy>
  <dcterms:created xsi:type="dcterms:W3CDTF">2020-11-12T10:33:16Z</dcterms:created>
  <dcterms:modified xsi:type="dcterms:W3CDTF">2021-11-22T12:38:11Z</dcterms:modified>
</cp:coreProperties>
</file>